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Contract " sheetId="1" r:id="rId1"/>
  </sheets>
  <externalReferences>
    <externalReference r:id="rId4"/>
  </externalReferences>
  <definedNames>
    <definedName name="buget">#N/A</definedName>
  </definedNames>
  <calcPr fullCalcOnLoad="1"/>
</workbook>
</file>

<file path=xl/sharedStrings.xml><?xml version="1.0" encoding="utf-8"?>
<sst xmlns="http://schemas.openxmlformats.org/spreadsheetml/2006/main" count="45" uniqueCount="42">
  <si>
    <t>Laboratoare 2015</t>
  </si>
  <si>
    <t xml:space="preserve">Total </t>
  </si>
  <si>
    <t>mai-decembrie</t>
  </si>
  <si>
    <t>aprilie-decembrie</t>
  </si>
  <si>
    <t xml:space="preserve">         din care:</t>
  </si>
  <si>
    <t>laborator</t>
  </si>
  <si>
    <t>radiologie si inalta performanta</t>
  </si>
  <si>
    <t>Nr.crt</t>
  </si>
  <si>
    <t>Laborator clinic</t>
  </si>
  <si>
    <t>Crit de evaluare resurse (50%)</t>
  </si>
  <si>
    <t>Indeplinirea cerintelor pentru calitate si competenta (25%)</t>
  </si>
  <si>
    <t>Participare la scheme de testare a competentei (25%)</t>
  </si>
  <si>
    <t xml:space="preserve">Valoare mai-decembrie din calcul </t>
  </si>
  <si>
    <t xml:space="preserve">Valoare aprilie-decembrie </t>
  </si>
  <si>
    <t>Labormed</t>
  </si>
  <si>
    <t>SCM Pol.Sf.Maria</t>
  </si>
  <si>
    <t>Helcor Med SRL</t>
  </si>
  <si>
    <t>Jersey-Transylvania</t>
  </si>
  <si>
    <t>Maraclinica</t>
  </si>
  <si>
    <t>Doroltan</t>
  </si>
  <si>
    <t>Biotest</t>
  </si>
  <si>
    <t>Santa Vita SRL</t>
  </si>
  <si>
    <t>Terramed</t>
  </si>
  <si>
    <t>Santa Vita MKS SRL</t>
  </si>
  <si>
    <t>Biomedica Nova</t>
  </si>
  <si>
    <t>SCM Pol Dr Dan</t>
  </si>
  <si>
    <t>EUROMEDICA LAB</t>
  </si>
  <si>
    <t>Sp JUDETEAN</t>
  </si>
  <si>
    <t>Sp TBC</t>
  </si>
  <si>
    <t>Sp SIGHET</t>
  </si>
  <si>
    <t>EUROMEDICA</t>
  </si>
  <si>
    <t>SOMESAN</t>
  </si>
  <si>
    <t>Total</t>
  </si>
  <si>
    <t>Valoare  mai-decembrie cu diferenta din recalc aprilie</t>
  </si>
  <si>
    <t>Presedinte-Director general</t>
  </si>
  <si>
    <t>Director Economic</t>
  </si>
  <si>
    <t>Director Relatii cu furnizorii</t>
  </si>
  <si>
    <t>Ec.Deghid Viorel</t>
  </si>
  <si>
    <t>Ec.Hluhaniuc Adriana</t>
  </si>
  <si>
    <t>Ec.Prodan Carmen</t>
  </si>
  <si>
    <t>Sef serviciu</t>
  </si>
  <si>
    <t>Ec.Stretea Camelia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</si>
</sst>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#,##0.00000"/>
    <numFmt numFmtId="175" formatCode="#,##0.0"/>
    <numFmt numFmtId="176" formatCode="0.0"/>
    <numFmt numFmtId="177" formatCode="0.00000"/>
    <numFmt numFmtId="178" formatCode="0.0000"/>
    <numFmt numFmtId="179" formatCode="0.000"/>
    <numFmt numFmtId="180" formatCode="#,##0.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" fontId="25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e%20camelia\CAMELIA_RW\Paraclinic\Paraclinic%202015\Competent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 buget"/>
      <sheetName val="Prop angaj"/>
      <sheetName val="aa ian"/>
      <sheetName val="Economie ian-feb"/>
      <sheetName val="Economie martie"/>
      <sheetName val="aa aprilie"/>
      <sheetName val="aa aprilie 2"/>
      <sheetName val="contract total"/>
      <sheetName val="Contract"/>
      <sheetName val="Punctaje"/>
      <sheetName val="Economie apr"/>
    </sheetNames>
    <sheetDataSet>
      <sheetData sheetId="6">
        <row r="10">
          <cell r="C10">
            <v>642.7</v>
          </cell>
          <cell r="E10">
            <v>104</v>
          </cell>
          <cell r="G10">
            <v>442</v>
          </cell>
        </row>
        <row r="11">
          <cell r="C11">
            <v>574.48</v>
          </cell>
          <cell r="E11">
            <v>134</v>
          </cell>
          <cell r="G11">
            <v>654</v>
          </cell>
        </row>
        <row r="12">
          <cell r="C12">
            <v>669.1700000000001</v>
          </cell>
          <cell r="E12">
            <v>82</v>
          </cell>
          <cell r="G12">
            <v>343</v>
          </cell>
        </row>
        <row r="13">
          <cell r="C13">
            <v>304</v>
          </cell>
          <cell r="E13">
            <v>85</v>
          </cell>
          <cell r="G13">
            <v>341</v>
          </cell>
        </row>
        <row r="14">
          <cell r="C14">
            <v>291.99</v>
          </cell>
          <cell r="E14">
            <v>102</v>
          </cell>
          <cell r="G14">
            <v>332</v>
          </cell>
        </row>
        <row r="15">
          <cell r="C15">
            <v>241</v>
          </cell>
          <cell r="E15">
            <v>62</v>
          </cell>
          <cell r="G15">
            <v>220</v>
          </cell>
        </row>
        <row r="16">
          <cell r="C16">
            <v>381.75</v>
          </cell>
          <cell r="E16">
            <v>81</v>
          </cell>
          <cell r="G16">
            <v>296</v>
          </cell>
        </row>
        <row r="17">
          <cell r="C17">
            <v>745.1</v>
          </cell>
          <cell r="E17">
            <v>160</v>
          </cell>
          <cell r="G17">
            <v>633</v>
          </cell>
        </row>
        <row r="18">
          <cell r="C18">
            <v>344.29</v>
          </cell>
          <cell r="E18">
            <v>98</v>
          </cell>
          <cell r="G18">
            <v>426</v>
          </cell>
        </row>
        <row r="19">
          <cell r="C19">
            <v>426.54999999999995</v>
          </cell>
          <cell r="E19">
            <v>141</v>
          </cell>
          <cell r="G19">
            <v>557.5</v>
          </cell>
        </row>
        <row r="20">
          <cell r="C20">
            <v>965.9599999999999</v>
          </cell>
          <cell r="E20">
            <v>293</v>
          </cell>
          <cell r="G20">
            <v>958</v>
          </cell>
        </row>
        <row r="21">
          <cell r="C21">
            <v>254.01</v>
          </cell>
          <cell r="E21">
            <v>82</v>
          </cell>
          <cell r="G21">
            <v>280</v>
          </cell>
        </row>
        <row r="22">
          <cell r="C22">
            <v>229</v>
          </cell>
          <cell r="E22">
            <v>64</v>
          </cell>
          <cell r="G22">
            <v>272</v>
          </cell>
        </row>
        <row r="23">
          <cell r="C23">
            <v>1445.4</v>
          </cell>
          <cell r="E23">
            <v>86</v>
          </cell>
          <cell r="G23">
            <v>448</v>
          </cell>
        </row>
        <row r="24">
          <cell r="C24">
            <v>465.44</v>
          </cell>
          <cell r="E24">
            <v>84</v>
          </cell>
          <cell r="G24">
            <v>349.5</v>
          </cell>
        </row>
        <row r="25">
          <cell r="C25">
            <v>571.19</v>
          </cell>
          <cell r="E25">
            <v>141</v>
          </cell>
          <cell r="G25">
            <v>308</v>
          </cell>
        </row>
        <row r="26">
          <cell r="C26">
            <v>449.3</v>
          </cell>
          <cell r="E26">
            <v>62</v>
          </cell>
          <cell r="G26">
            <v>240</v>
          </cell>
        </row>
        <row r="27">
          <cell r="C27">
            <v>842.8199999999999</v>
          </cell>
          <cell r="E27">
            <v>136</v>
          </cell>
          <cell r="G27">
            <v>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C7">
      <selection activeCell="L8" sqref="L8"/>
    </sheetView>
  </sheetViews>
  <sheetFormatPr defaultColWidth="9.140625" defaultRowHeight="12.75"/>
  <cols>
    <col min="1" max="1" width="6.28125" style="0" customWidth="1"/>
    <col min="2" max="2" width="15.7109375" style="0" customWidth="1"/>
    <col min="3" max="3" width="12.140625" style="0" customWidth="1"/>
    <col min="4" max="4" width="11.421875" style="0" customWidth="1"/>
    <col min="5" max="5" width="11.140625" style="0" customWidth="1"/>
    <col min="6" max="6" width="11.7109375" style="0" customWidth="1"/>
    <col min="7" max="7" width="12.57421875" style="0" customWidth="1"/>
    <col min="8" max="8" width="11.421875" style="0" customWidth="1"/>
    <col min="9" max="9" width="11.8515625" style="0" customWidth="1"/>
    <col min="10" max="10" width="12.28125" style="1" bestFit="1" customWidth="1"/>
    <col min="11" max="11" width="12.8515625" style="1" bestFit="1" customWidth="1"/>
    <col min="12" max="12" width="12.140625" style="1" customWidth="1"/>
  </cols>
  <sheetData>
    <row r="1" spans="1:12" ht="18">
      <c r="A1" s="2" t="s">
        <v>0</v>
      </c>
      <c r="B1" s="1"/>
      <c r="J1" s="3"/>
      <c r="K1" s="3"/>
      <c r="L1" s="3"/>
    </row>
    <row r="2" spans="1:2" ht="8.25" customHeight="1">
      <c r="A2" s="2"/>
      <c r="B2" s="1"/>
    </row>
    <row r="3" spans="1:7" ht="15">
      <c r="A3" s="4"/>
      <c r="B3" s="5" t="s">
        <v>1</v>
      </c>
      <c r="C3" s="6">
        <f>C4+C5</f>
        <v>6019000</v>
      </c>
      <c r="D3" s="7" t="s">
        <v>2</v>
      </c>
      <c r="F3" s="6">
        <f>F4+F5</f>
        <v>6771000</v>
      </c>
      <c r="G3" s="7" t="s">
        <v>3</v>
      </c>
    </row>
    <row r="4" spans="1:9" ht="15">
      <c r="A4" s="1"/>
      <c r="B4" s="5" t="s">
        <v>4</v>
      </c>
      <c r="C4" s="6">
        <v>3949950</v>
      </c>
      <c r="D4" t="s">
        <v>5</v>
      </c>
      <c r="E4" s="1"/>
      <c r="F4" s="6">
        <v>4401150</v>
      </c>
      <c r="G4" t="s">
        <v>5</v>
      </c>
      <c r="H4" s="1"/>
      <c r="I4" s="3"/>
    </row>
    <row r="5" spans="1:9" ht="14.25">
      <c r="A5" s="1"/>
      <c r="B5" s="8"/>
      <c r="C5" s="6">
        <v>2069050</v>
      </c>
      <c r="D5" s="1" t="s">
        <v>6</v>
      </c>
      <c r="E5" s="1"/>
      <c r="F5" s="6">
        <v>2369850</v>
      </c>
      <c r="G5" s="1" t="s">
        <v>6</v>
      </c>
      <c r="H5" s="1"/>
      <c r="I5" s="3"/>
    </row>
    <row r="6" spans="1:9" ht="14.25">
      <c r="A6" s="1"/>
      <c r="B6" s="8"/>
      <c r="C6" s="3"/>
      <c r="D6" s="3"/>
      <c r="E6" s="1"/>
      <c r="F6" s="1"/>
      <c r="G6" s="1"/>
      <c r="H6" s="1"/>
      <c r="I6" s="1"/>
    </row>
    <row r="7" spans="1:12" ht="92.25" customHeight="1">
      <c r="A7" s="9" t="s">
        <v>7</v>
      </c>
      <c r="B7" s="9" t="s">
        <v>8</v>
      </c>
      <c r="C7" s="10" t="s">
        <v>9</v>
      </c>
      <c r="D7" s="11">
        <f>$C$4*50/100</f>
        <v>1974975</v>
      </c>
      <c r="E7" s="12" t="s">
        <v>10</v>
      </c>
      <c r="F7" s="11">
        <f>C4*25/100</f>
        <v>987487.5</v>
      </c>
      <c r="G7" s="12" t="s">
        <v>11</v>
      </c>
      <c r="H7" s="23">
        <f>C4*25/100</f>
        <v>987487.5</v>
      </c>
      <c r="I7" s="13" t="s">
        <v>12</v>
      </c>
      <c r="J7" s="13" t="s">
        <v>12</v>
      </c>
      <c r="K7" s="13" t="s">
        <v>13</v>
      </c>
      <c r="L7" s="13" t="s">
        <v>33</v>
      </c>
    </row>
    <row r="8" spans="1:12" ht="15">
      <c r="A8" s="14"/>
      <c r="B8" s="14"/>
      <c r="C8" s="15"/>
      <c r="D8" s="15">
        <f>D7/C27</f>
        <v>200.62422860277425</v>
      </c>
      <c r="E8" s="15"/>
      <c r="F8" s="15">
        <f>F7/E27</f>
        <v>494.485478217326</v>
      </c>
      <c r="G8" s="15"/>
      <c r="H8" s="15">
        <f>H7/G27</f>
        <v>129.59153543307087</v>
      </c>
      <c r="I8" s="16"/>
      <c r="J8" s="17"/>
      <c r="K8" s="18"/>
      <c r="L8" s="18"/>
    </row>
    <row r="9" spans="1:12" s="1" customFormat="1" ht="15">
      <c r="A9" s="19">
        <v>1</v>
      </c>
      <c r="B9" s="15" t="s">
        <v>14</v>
      </c>
      <c r="C9" s="15">
        <f>'[1]aa aprilie 2'!C10</f>
        <v>642.7</v>
      </c>
      <c r="D9" s="15">
        <f aca="true" t="shared" si="0" ref="D9:D26">C9*$D$8</f>
        <v>128941.19172300302</v>
      </c>
      <c r="E9" s="15">
        <f>'[1]aa aprilie 2'!E10</f>
        <v>104</v>
      </c>
      <c r="F9" s="15">
        <f aca="true" t="shared" si="1" ref="F9:F26">$F$8*E9</f>
        <v>51426.4897346019</v>
      </c>
      <c r="G9" s="15">
        <f>'[1]aa aprilie 2'!G10</f>
        <v>442</v>
      </c>
      <c r="H9" s="15">
        <f aca="true" t="shared" si="2" ref="H9:H26">$H$8*G9</f>
        <v>57279.458661417324</v>
      </c>
      <c r="I9" s="15">
        <f>D9+F9+H9</f>
        <v>237647.14011902225</v>
      </c>
      <c r="J9" s="15">
        <f aca="true" t="shared" si="3" ref="J9:J26">IF(I9&lt;INT(I9)+0.5,INT(I9),INT(I9)+1)</f>
        <v>237647</v>
      </c>
      <c r="K9" s="15">
        <v>264793</v>
      </c>
      <c r="L9" s="15">
        <v>233468</v>
      </c>
    </row>
    <row r="10" spans="1:12" s="1" customFormat="1" ht="15">
      <c r="A10" s="19">
        <f aca="true" t="shared" si="4" ref="A10:A26">A9+1</f>
        <v>2</v>
      </c>
      <c r="B10" s="15" t="s">
        <v>15</v>
      </c>
      <c r="C10" s="15">
        <f>'[1]aa aprilie 2'!C11</f>
        <v>574.48</v>
      </c>
      <c r="D10" s="15">
        <f t="shared" si="0"/>
        <v>115254.60684772176</v>
      </c>
      <c r="E10" s="15">
        <f>'[1]aa aprilie 2'!E11</f>
        <v>134</v>
      </c>
      <c r="F10" s="15">
        <f t="shared" si="1"/>
        <v>66261.05408112168</v>
      </c>
      <c r="G10" s="15">
        <f>'[1]aa aprilie 2'!G11</f>
        <v>654</v>
      </c>
      <c r="H10" s="15">
        <f t="shared" si="2"/>
        <v>84752.86417322836</v>
      </c>
      <c r="I10" s="15">
        <f aca="true" t="shared" si="5" ref="I10:I26">D10+F10+H10</f>
        <v>266268.5251020718</v>
      </c>
      <c r="J10" s="15">
        <f t="shared" si="3"/>
        <v>266269</v>
      </c>
      <c r="K10" s="15">
        <v>296685</v>
      </c>
      <c r="L10" s="15">
        <v>268012</v>
      </c>
    </row>
    <row r="11" spans="1:12" s="1" customFormat="1" ht="15">
      <c r="A11" s="19">
        <f t="shared" si="4"/>
        <v>3</v>
      </c>
      <c r="B11" s="15" t="s">
        <v>16</v>
      </c>
      <c r="C11" s="15">
        <f>'[1]aa aprilie 2'!C12</f>
        <v>669.1700000000001</v>
      </c>
      <c r="D11" s="15">
        <f t="shared" si="0"/>
        <v>134251.71505411845</v>
      </c>
      <c r="E11" s="15">
        <f>'[1]aa aprilie 2'!E12</f>
        <v>82</v>
      </c>
      <c r="F11" s="15">
        <f t="shared" si="1"/>
        <v>40547.80921382073</v>
      </c>
      <c r="G11" s="15">
        <f>'[1]aa aprilie 2'!G12</f>
        <v>343</v>
      </c>
      <c r="H11" s="15">
        <f t="shared" si="2"/>
        <v>44449.89665354331</v>
      </c>
      <c r="I11" s="15">
        <f t="shared" si="5"/>
        <v>219249.4209214825</v>
      </c>
      <c r="J11" s="15">
        <f t="shared" si="3"/>
        <v>219249</v>
      </c>
      <c r="K11" s="15">
        <v>244294</v>
      </c>
      <c r="L11" s="15">
        <v>219232</v>
      </c>
    </row>
    <row r="12" spans="1:12" s="1" customFormat="1" ht="15">
      <c r="A12" s="19">
        <f t="shared" si="4"/>
        <v>4</v>
      </c>
      <c r="B12" s="15" t="s">
        <v>17</v>
      </c>
      <c r="C12" s="15">
        <f>'[1]aa aprilie 2'!C13</f>
        <v>304</v>
      </c>
      <c r="D12" s="15">
        <f t="shared" si="0"/>
        <v>60989.76549524337</v>
      </c>
      <c r="E12" s="15">
        <f>'[1]aa aprilie 2'!E13</f>
        <v>85</v>
      </c>
      <c r="F12" s="15">
        <f t="shared" si="1"/>
        <v>42031.265648472705</v>
      </c>
      <c r="G12" s="15">
        <f>'[1]aa aprilie 2'!G13</f>
        <v>341</v>
      </c>
      <c r="H12" s="15">
        <f t="shared" si="2"/>
        <v>44190.71358267717</v>
      </c>
      <c r="I12" s="15">
        <f t="shared" si="5"/>
        <v>147211.74472639326</v>
      </c>
      <c r="J12" s="15">
        <f t="shared" si="3"/>
        <v>147212</v>
      </c>
      <c r="K12" s="15">
        <v>164028</v>
      </c>
      <c r="L12" s="15">
        <v>147455</v>
      </c>
    </row>
    <row r="13" spans="1:12" s="1" customFormat="1" ht="15">
      <c r="A13" s="19">
        <f t="shared" si="4"/>
        <v>5</v>
      </c>
      <c r="B13" s="15" t="s">
        <v>18</v>
      </c>
      <c r="C13" s="15">
        <f>'[1]aa aprilie 2'!C14</f>
        <v>291.99</v>
      </c>
      <c r="D13" s="15">
        <f t="shared" si="0"/>
        <v>58580.268509724054</v>
      </c>
      <c r="E13" s="15">
        <f>'[1]aa aprilie 2'!E14</f>
        <v>102</v>
      </c>
      <c r="F13" s="15">
        <f t="shared" si="1"/>
        <v>50437.51877816725</v>
      </c>
      <c r="G13" s="15">
        <f>'[1]aa aprilie 2'!G14</f>
        <v>332</v>
      </c>
      <c r="H13" s="15">
        <f t="shared" si="2"/>
        <v>43024.38976377953</v>
      </c>
      <c r="I13" s="15">
        <f t="shared" si="5"/>
        <v>152042.17705167085</v>
      </c>
      <c r="J13" s="15">
        <f t="shared" si="3"/>
        <v>152042</v>
      </c>
      <c r="K13" s="15">
        <v>169410</v>
      </c>
      <c r="L13" s="15">
        <v>150343</v>
      </c>
    </row>
    <row r="14" spans="1:12" s="1" customFormat="1" ht="15">
      <c r="A14" s="19">
        <f t="shared" si="4"/>
        <v>6</v>
      </c>
      <c r="B14" s="15" t="s">
        <v>19</v>
      </c>
      <c r="C14" s="15">
        <f>'[1]aa aprilie 2'!C15</f>
        <v>241</v>
      </c>
      <c r="D14" s="15">
        <f t="shared" si="0"/>
        <v>48350.43909326859</v>
      </c>
      <c r="E14" s="15">
        <f>'[1]aa aprilie 2'!E15</f>
        <v>62</v>
      </c>
      <c r="F14" s="15">
        <f t="shared" si="1"/>
        <v>30658.09964947421</v>
      </c>
      <c r="G14" s="15">
        <f>'[1]aa aprilie 2'!G15</f>
        <v>220</v>
      </c>
      <c r="H14" s="15">
        <f t="shared" si="2"/>
        <v>28510.137795275594</v>
      </c>
      <c r="I14" s="15">
        <f t="shared" si="5"/>
        <v>107518.6765380184</v>
      </c>
      <c r="J14" s="15">
        <f t="shared" si="3"/>
        <v>107519</v>
      </c>
      <c r="K14" s="15">
        <v>119801</v>
      </c>
      <c r="L14" s="15">
        <v>107871</v>
      </c>
    </row>
    <row r="15" spans="1:12" s="1" customFormat="1" ht="15">
      <c r="A15" s="19">
        <f t="shared" si="4"/>
        <v>7</v>
      </c>
      <c r="B15" s="15" t="s">
        <v>20</v>
      </c>
      <c r="C15" s="15">
        <f>'[1]aa aprilie 2'!C16</f>
        <v>381.75</v>
      </c>
      <c r="D15" s="15">
        <f t="shared" si="0"/>
        <v>76588.29926910908</v>
      </c>
      <c r="E15" s="15">
        <f>'[1]aa aprilie 2'!E16</f>
        <v>81</v>
      </c>
      <c r="F15" s="15">
        <f t="shared" si="1"/>
        <v>40053.3237356034</v>
      </c>
      <c r="G15" s="15">
        <f>'[1]aa aprilie 2'!G16</f>
        <v>296</v>
      </c>
      <c r="H15" s="15">
        <f t="shared" si="2"/>
        <v>38359.09448818898</v>
      </c>
      <c r="I15" s="15">
        <f t="shared" si="5"/>
        <v>155000.71749290146</v>
      </c>
      <c r="J15" s="15">
        <f t="shared" si="3"/>
        <v>155001</v>
      </c>
      <c r="K15" s="15">
        <v>172707</v>
      </c>
      <c r="L15" s="15">
        <v>153352</v>
      </c>
    </row>
    <row r="16" spans="1:12" s="1" customFormat="1" ht="15">
      <c r="A16" s="19">
        <f t="shared" si="4"/>
        <v>8</v>
      </c>
      <c r="B16" s="15" t="s">
        <v>21</v>
      </c>
      <c r="C16" s="15">
        <f>'[1]aa aprilie 2'!C17</f>
        <v>745.1</v>
      </c>
      <c r="D16" s="15">
        <f t="shared" si="0"/>
        <v>149485.1127319271</v>
      </c>
      <c r="E16" s="15">
        <f>'[1]aa aprilie 2'!E17</f>
        <v>160</v>
      </c>
      <c r="F16" s="15">
        <f t="shared" si="1"/>
        <v>79117.67651477216</v>
      </c>
      <c r="G16" s="15">
        <f>'[1]aa aprilie 2'!G17</f>
        <v>633</v>
      </c>
      <c r="H16" s="15">
        <f t="shared" si="2"/>
        <v>82031.44192913386</v>
      </c>
      <c r="I16" s="15">
        <f t="shared" si="5"/>
        <v>310634.2311758331</v>
      </c>
      <c r="J16" s="15">
        <f t="shared" si="3"/>
        <v>310634</v>
      </c>
      <c r="K16" s="15">
        <v>346117</v>
      </c>
      <c r="L16" s="15">
        <v>313934</v>
      </c>
    </row>
    <row r="17" spans="1:12" s="1" customFormat="1" ht="15">
      <c r="A17" s="19">
        <f t="shared" si="4"/>
        <v>9</v>
      </c>
      <c r="B17" s="15" t="s">
        <v>22</v>
      </c>
      <c r="C17" s="15">
        <f>'[1]aa aprilie 2'!C18</f>
        <v>344.29</v>
      </c>
      <c r="D17" s="15">
        <f t="shared" si="0"/>
        <v>69072.91566564915</v>
      </c>
      <c r="E17" s="15">
        <f>'[1]aa aprilie 2'!E18</f>
        <v>98</v>
      </c>
      <c r="F17" s="15">
        <f t="shared" si="1"/>
        <v>48459.576865297946</v>
      </c>
      <c r="G17" s="15">
        <f>'[1]aa aprilie 2'!G18</f>
        <v>426</v>
      </c>
      <c r="H17" s="15">
        <f t="shared" si="2"/>
        <v>55205.99409448819</v>
      </c>
      <c r="I17" s="15">
        <f t="shared" si="5"/>
        <v>172738.4866254353</v>
      </c>
      <c r="J17" s="15">
        <f t="shared" si="3"/>
        <v>172738</v>
      </c>
      <c r="K17" s="15">
        <v>192470</v>
      </c>
      <c r="L17" s="15">
        <v>172769</v>
      </c>
    </row>
    <row r="18" spans="1:12" s="1" customFormat="1" ht="15">
      <c r="A18" s="19">
        <f t="shared" si="4"/>
        <v>10</v>
      </c>
      <c r="B18" s="15" t="s">
        <v>23</v>
      </c>
      <c r="C18" s="15">
        <f>'[1]aa aprilie 2'!C19</f>
        <v>426.54999999999995</v>
      </c>
      <c r="D18" s="15">
        <f t="shared" si="0"/>
        <v>85576.26471051335</v>
      </c>
      <c r="E18" s="15">
        <f>'[1]aa aprilie 2'!E19</f>
        <v>141</v>
      </c>
      <c r="F18" s="15">
        <f t="shared" si="1"/>
        <v>69722.45242864297</v>
      </c>
      <c r="G18" s="15">
        <f>'[1]aa aprilie 2'!G19</f>
        <v>557.5</v>
      </c>
      <c r="H18" s="15">
        <f t="shared" si="2"/>
        <v>72247.28100393701</v>
      </c>
      <c r="I18" s="15">
        <f t="shared" si="5"/>
        <v>227545.9981430933</v>
      </c>
      <c r="J18" s="15">
        <f t="shared" si="3"/>
        <v>227546</v>
      </c>
      <c r="K18" s="15">
        <v>253538</v>
      </c>
      <c r="L18" s="15">
        <v>229097</v>
      </c>
    </row>
    <row r="19" spans="1:12" s="1" customFormat="1" ht="15">
      <c r="A19" s="19">
        <f t="shared" si="4"/>
        <v>11</v>
      </c>
      <c r="B19" s="15" t="s">
        <v>24</v>
      </c>
      <c r="C19" s="15">
        <f>'[1]aa aprilie 2'!C20</f>
        <v>965.9599999999999</v>
      </c>
      <c r="D19" s="15">
        <f t="shared" si="0"/>
        <v>193794.9798611358</v>
      </c>
      <c r="E19" s="15">
        <f>'[1]aa aprilie 2'!E20</f>
        <v>293</v>
      </c>
      <c r="F19" s="15">
        <f t="shared" si="1"/>
        <v>144884.2451176765</v>
      </c>
      <c r="G19" s="15">
        <f>'[1]aa aprilie 2'!G20</f>
        <v>958</v>
      </c>
      <c r="H19" s="15">
        <f t="shared" si="2"/>
        <v>124148.69094488189</v>
      </c>
      <c r="I19" s="15">
        <f t="shared" si="5"/>
        <v>462827.91592369415</v>
      </c>
      <c r="J19" s="15">
        <f t="shared" si="3"/>
        <v>462828</v>
      </c>
      <c r="K19" s="15">
        <v>515696</v>
      </c>
      <c r="L19" s="15">
        <v>462751</v>
      </c>
    </row>
    <row r="20" spans="1:12" s="1" customFormat="1" ht="15">
      <c r="A20" s="19">
        <f t="shared" si="4"/>
        <v>12</v>
      </c>
      <c r="B20" s="15" t="s">
        <v>25</v>
      </c>
      <c r="C20" s="15">
        <f>'[1]aa aprilie 2'!C21</f>
        <v>254.01</v>
      </c>
      <c r="D20" s="15">
        <f t="shared" si="0"/>
        <v>50960.56030739069</v>
      </c>
      <c r="E20" s="15">
        <f>'[1]aa aprilie 2'!E21</f>
        <v>82</v>
      </c>
      <c r="F20" s="15">
        <f t="shared" si="1"/>
        <v>40547.80921382073</v>
      </c>
      <c r="G20" s="15">
        <f>'[1]aa aprilie 2'!G21</f>
        <v>280</v>
      </c>
      <c r="H20" s="15">
        <f t="shared" si="2"/>
        <v>36285.629921259846</v>
      </c>
      <c r="I20" s="15">
        <f t="shared" si="5"/>
        <v>127793.99944247128</v>
      </c>
      <c r="J20" s="15">
        <f t="shared" si="3"/>
        <v>127794</v>
      </c>
      <c r="K20" s="15">
        <v>142392</v>
      </c>
      <c r="L20" s="15">
        <v>130576</v>
      </c>
    </row>
    <row r="21" spans="1:12" s="1" customFormat="1" ht="15">
      <c r="A21" s="19">
        <f t="shared" si="4"/>
        <v>13</v>
      </c>
      <c r="B21" s="15" t="s">
        <v>26</v>
      </c>
      <c r="C21" s="15">
        <f>'[1]aa aprilie 2'!C22</f>
        <v>229</v>
      </c>
      <c r="D21" s="15">
        <f t="shared" si="0"/>
        <v>45942.9483500353</v>
      </c>
      <c r="E21" s="15">
        <f>'[1]aa aprilie 2'!E22</f>
        <v>64</v>
      </c>
      <c r="F21" s="15">
        <f t="shared" si="1"/>
        <v>31647.070605908862</v>
      </c>
      <c r="G21" s="15">
        <f>'[1]aa aprilie 2'!G22</f>
        <v>272</v>
      </c>
      <c r="H21" s="15">
        <f t="shared" si="2"/>
        <v>35248.89763779528</v>
      </c>
      <c r="I21" s="15">
        <f t="shared" si="5"/>
        <v>112838.91659373944</v>
      </c>
      <c r="J21" s="15">
        <f t="shared" si="3"/>
        <v>112839</v>
      </c>
      <c r="K21" s="15">
        <v>125728</v>
      </c>
      <c r="L21" s="15">
        <v>117122</v>
      </c>
    </row>
    <row r="22" spans="1:12" s="1" customFormat="1" ht="15">
      <c r="A22" s="19">
        <f t="shared" si="4"/>
        <v>14</v>
      </c>
      <c r="B22" s="15" t="s">
        <v>27</v>
      </c>
      <c r="C22" s="15">
        <f>'[1]aa aprilie 2'!C23</f>
        <v>1445.4</v>
      </c>
      <c r="D22" s="15">
        <f t="shared" si="0"/>
        <v>289982.26002244995</v>
      </c>
      <c r="E22" s="15">
        <f>'[1]aa aprilie 2'!E23</f>
        <v>86</v>
      </c>
      <c r="F22" s="15">
        <f t="shared" si="1"/>
        <v>42525.75112669003</v>
      </c>
      <c r="G22" s="15">
        <f>'[1]aa aprilie 2'!G23</f>
        <v>448</v>
      </c>
      <c r="H22" s="15">
        <f t="shared" si="2"/>
        <v>58057.00787401575</v>
      </c>
      <c r="I22" s="15">
        <f t="shared" si="5"/>
        <v>390565.0190231557</v>
      </c>
      <c r="J22" s="15">
        <f t="shared" si="3"/>
        <v>390565</v>
      </c>
      <c r="K22" s="15">
        <v>435179</v>
      </c>
      <c r="L22" s="15">
        <v>390864</v>
      </c>
    </row>
    <row r="23" spans="1:12" s="1" customFormat="1" ht="15">
      <c r="A23" s="19">
        <f t="shared" si="4"/>
        <v>15</v>
      </c>
      <c r="B23" s="15" t="s">
        <v>28</v>
      </c>
      <c r="C23" s="15">
        <f>'[1]aa aprilie 2'!C24</f>
        <v>465.44</v>
      </c>
      <c r="D23" s="15">
        <f t="shared" si="0"/>
        <v>93378.54096087525</v>
      </c>
      <c r="E23" s="15">
        <f>'[1]aa aprilie 2'!E24</f>
        <v>84</v>
      </c>
      <c r="F23" s="15">
        <f t="shared" si="1"/>
        <v>41536.780170255384</v>
      </c>
      <c r="G23" s="15">
        <f>'[1]aa aprilie 2'!G24</f>
        <v>349.5</v>
      </c>
      <c r="H23" s="15">
        <f t="shared" si="2"/>
        <v>45292.24163385827</v>
      </c>
      <c r="I23" s="15">
        <f t="shared" si="5"/>
        <v>180207.5627649889</v>
      </c>
      <c r="J23" s="15">
        <f>IF(I23&lt;INT(I23)+0.5,INT(I23),INT(I23)+1)-1</f>
        <v>180207</v>
      </c>
      <c r="K23" s="15">
        <v>200792</v>
      </c>
      <c r="L23" s="15">
        <v>184038</v>
      </c>
    </row>
    <row r="24" spans="1:12" s="1" customFormat="1" ht="15">
      <c r="A24" s="19">
        <f t="shared" si="4"/>
        <v>16</v>
      </c>
      <c r="B24" s="15" t="s">
        <v>29</v>
      </c>
      <c r="C24" s="15">
        <f>'[1]aa aprilie 2'!C25</f>
        <v>571.19</v>
      </c>
      <c r="D24" s="15">
        <f t="shared" si="0"/>
        <v>114594.55313561864</v>
      </c>
      <c r="E24" s="15">
        <f>'[1]aa aprilie 2'!E25</f>
        <v>141</v>
      </c>
      <c r="F24" s="15">
        <f t="shared" si="1"/>
        <v>69722.45242864297</v>
      </c>
      <c r="G24" s="15">
        <f>'[1]aa aprilie 2'!G25</f>
        <v>308</v>
      </c>
      <c r="H24" s="15">
        <f t="shared" si="2"/>
        <v>39914.19291338583</v>
      </c>
      <c r="I24" s="15">
        <f t="shared" si="5"/>
        <v>224231.19847764744</v>
      </c>
      <c r="J24" s="15">
        <f t="shared" si="3"/>
        <v>224231</v>
      </c>
      <c r="K24" s="15">
        <v>249845</v>
      </c>
      <c r="L24" s="15">
        <v>217651</v>
      </c>
    </row>
    <row r="25" spans="1:12" s="1" customFormat="1" ht="15">
      <c r="A25" s="19">
        <f t="shared" si="4"/>
        <v>17</v>
      </c>
      <c r="B25" s="15" t="s">
        <v>30</v>
      </c>
      <c r="C25" s="15">
        <f>'[1]aa aprilie 2'!C26</f>
        <v>449.3</v>
      </c>
      <c r="D25" s="15">
        <f t="shared" si="0"/>
        <v>90140.46591122648</v>
      </c>
      <c r="E25" s="15">
        <f>'[1]aa aprilie 2'!E26</f>
        <v>62</v>
      </c>
      <c r="F25" s="15">
        <f t="shared" si="1"/>
        <v>30658.09964947421</v>
      </c>
      <c r="G25" s="15">
        <f>'[1]aa aprilie 2'!G26</f>
        <v>240</v>
      </c>
      <c r="H25" s="15">
        <f t="shared" si="2"/>
        <v>31101.96850393701</v>
      </c>
      <c r="I25" s="15">
        <f t="shared" si="5"/>
        <v>151900.5340646377</v>
      </c>
      <c r="J25" s="15">
        <f t="shared" si="3"/>
        <v>151901</v>
      </c>
      <c r="K25" s="15">
        <v>169252</v>
      </c>
      <c r="L25" s="15">
        <v>146853</v>
      </c>
    </row>
    <row r="26" spans="1:12" s="1" customFormat="1" ht="15">
      <c r="A26" s="19">
        <f t="shared" si="4"/>
        <v>18</v>
      </c>
      <c r="B26" s="15" t="s">
        <v>31</v>
      </c>
      <c r="C26" s="15">
        <f>'[1]aa aprilie 2'!C27</f>
        <v>842.8199999999999</v>
      </c>
      <c r="D26" s="15">
        <f t="shared" si="0"/>
        <v>169090.11235099018</v>
      </c>
      <c r="E26" s="15">
        <f>'[1]aa aprilie 2'!E27</f>
        <v>136</v>
      </c>
      <c r="F26" s="15">
        <f t="shared" si="1"/>
        <v>67250.02503755633</v>
      </c>
      <c r="G26" s="15">
        <f>'[1]aa aprilie 2'!G27</f>
        <v>520</v>
      </c>
      <c r="H26" s="15">
        <f t="shared" si="2"/>
        <v>67387.59842519685</v>
      </c>
      <c r="I26" s="15">
        <f t="shared" si="5"/>
        <v>303727.7358137434</v>
      </c>
      <c r="J26" s="15">
        <f t="shared" si="3"/>
        <v>303728</v>
      </c>
      <c r="K26" s="15">
        <v>338423</v>
      </c>
      <c r="L26" s="15">
        <v>304562</v>
      </c>
    </row>
    <row r="27" spans="1:12" ht="15">
      <c r="A27" s="22" t="s">
        <v>32</v>
      </c>
      <c r="B27" s="22"/>
      <c r="C27" s="20">
        <f>SUM(C9:C26)</f>
        <v>9844.15</v>
      </c>
      <c r="D27" s="20">
        <f aca="true" t="shared" si="6" ref="D27:L27">SUM(D9:D26)</f>
        <v>1974975.0000000005</v>
      </c>
      <c r="E27" s="20">
        <f t="shared" si="6"/>
        <v>1997</v>
      </c>
      <c r="F27" s="20">
        <f t="shared" si="6"/>
        <v>987487.5</v>
      </c>
      <c r="G27" s="20">
        <f t="shared" si="6"/>
        <v>7620</v>
      </c>
      <c r="H27" s="20">
        <f t="shared" si="6"/>
        <v>987487.5</v>
      </c>
      <c r="I27" s="20">
        <f t="shared" si="6"/>
        <v>3949949.9999999995</v>
      </c>
      <c r="J27" s="20">
        <f t="shared" si="6"/>
        <v>3949950</v>
      </c>
      <c r="K27" s="20">
        <f t="shared" si="6"/>
        <v>4401150</v>
      </c>
      <c r="L27" s="20">
        <f t="shared" si="6"/>
        <v>3949950</v>
      </c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ht="12.75">
      <c r="A29" s="1"/>
    </row>
    <row r="30" spans="1:9" ht="12.75">
      <c r="A30" s="1"/>
      <c r="B30" s="21" t="s">
        <v>34</v>
      </c>
      <c r="C30" s="21"/>
      <c r="D30" s="21"/>
      <c r="E30" s="21"/>
      <c r="F30" s="21" t="s">
        <v>35</v>
      </c>
      <c r="I30" s="21" t="s">
        <v>36</v>
      </c>
    </row>
    <row r="31" spans="1:11" ht="12.75">
      <c r="A31" s="1"/>
      <c r="B31" s="21" t="s">
        <v>37</v>
      </c>
      <c r="C31" s="21"/>
      <c r="D31" s="21"/>
      <c r="E31" s="21"/>
      <c r="F31" s="21" t="s">
        <v>38</v>
      </c>
      <c r="I31" s="21" t="s">
        <v>39</v>
      </c>
      <c r="K31" s="21"/>
    </row>
    <row r="32" spans="2:11" s="24" customFormat="1" ht="12.75">
      <c r="B32" s="1"/>
      <c r="C32" s="1"/>
      <c r="D32" s="1"/>
      <c r="E32" s="1"/>
      <c r="F32" s="1"/>
      <c r="G32" s="1"/>
      <c r="H32"/>
      <c r="I32"/>
      <c r="J32" s="21"/>
      <c r="K32" s="21" t="s">
        <v>40</v>
      </c>
    </row>
    <row r="33" spans="1:11" ht="12.75">
      <c r="A33" s="1"/>
      <c r="K33" s="21" t="s">
        <v>41</v>
      </c>
    </row>
    <row r="34" ht="12.75">
      <c r="L34" s="21"/>
    </row>
    <row r="35" ht="12.75">
      <c r="L35" s="21"/>
    </row>
  </sheetData>
  <sheetProtection/>
  <mergeCells count="1">
    <mergeCell ref="A27:B27"/>
  </mergeCells>
  <printOptions/>
  <pageMargins left="0.3937007874015748" right="0" top="0.15748031496062992" bottom="0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sps29</cp:lastModifiedBy>
  <cp:lastPrinted>2015-05-28T08:59:44Z</cp:lastPrinted>
  <dcterms:created xsi:type="dcterms:W3CDTF">2015-05-28T08:51:25Z</dcterms:created>
  <dcterms:modified xsi:type="dcterms:W3CDTF">2015-05-28T08:59:47Z</dcterms:modified>
  <cp:category/>
  <cp:version/>
  <cp:contentType/>
  <cp:contentStatus/>
</cp:coreProperties>
</file>